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furka\Downloads\"/>
    </mc:Choice>
  </mc:AlternateContent>
  <xr:revisionPtr revIDLastSave="0" documentId="13_ncr:1_{1782AB8C-6C63-49FB-9165-E2C8388D9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N16" i="1"/>
  <c r="O16" i="1" s="1"/>
  <c r="P16" i="1" s="1"/>
  <c r="Q16" i="1" s="1"/>
  <c r="D16" i="1"/>
  <c r="E16" i="1" s="1"/>
  <c r="F16" i="1" s="1"/>
  <c r="G16" i="1" s="1"/>
  <c r="H16" i="1" s="1"/>
  <c r="I16" i="1" s="1"/>
  <c r="J16" i="1" s="1"/>
  <c r="K16" i="1" s="1"/>
  <c r="L16" i="1" s="1"/>
  <c r="M16" i="1" s="1"/>
  <c r="C16" i="1"/>
  <c r="B16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B15" i="1"/>
  <c r="C14" i="1"/>
  <c r="C15" i="1" s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B14" i="1"/>
  <c r="Q6" i="1"/>
  <c r="R10" i="1"/>
  <c r="Q10" i="1"/>
  <c r="P10" i="1"/>
  <c r="N10" i="1"/>
  <c r="O10" i="1"/>
  <c r="M10" i="1"/>
  <c r="L10" i="1"/>
  <c r="K10" i="1"/>
  <c r="J10" i="1"/>
  <c r="H10" i="1"/>
  <c r="I10" i="1"/>
  <c r="G10" i="1"/>
  <c r="F10" i="1"/>
  <c r="E10" i="1"/>
  <c r="C10" i="1"/>
  <c r="D10" i="1"/>
  <c r="B10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B7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R6" i="1"/>
  <c r="B6" i="1"/>
</calcChain>
</file>

<file path=xl/sharedStrings.xml><?xml version="1.0" encoding="utf-8"?>
<sst xmlns="http://schemas.openxmlformats.org/spreadsheetml/2006/main" count="34" uniqueCount="34">
  <si>
    <t>M1</t>
  </si>
  <si>
    <t>FIRST YEAR</t>
  </si>
  <si>
    <t>SECOND YEAR</t>
  </si>
  <si>
    <t>THIRD YEAR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</si>
  <si>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</si>
  <si>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</si>
  <si>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</si>
  <si>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</si>
  <si>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</si>
  <si>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</si>
  <si>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</si>
  <si>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</si>
  <si>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</si>
  <si>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</si>
  <si>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</si>
  <si>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Q1</t>
  </si>
  <si>
    <t>Q2</t>
  </si>
  <si>
    <t>Q3</t>
  </si>
  <si>
    <t>Q4</t>
  </si>
  <si>
    <t>FISCAL YEAR</t>
  </si>
  <si>
    <t>CASH SALES</t>
  </si>
  <si>
    <t>OTHER INCOME</t>
  </si>
  <si>
    <t>OWN FINANCE</t>
  </si>
  <si>
    <t>TOTAL INCOME</t>
  </si>
  <si>
    <t>MATERIAL/MERCHANDISE</t>
  </si>
  <si>
    <t>PRODUCTION LABOR</t>
  </si>
  <si>
    <t>OVERHEAD</t>
  </si>
  <si>
    <t>MARKETING</t>
  </si>
  <si>
    <t>TAXES</t>
  </si>
  <si>
    <t>CAPITAL EXPENSES</t>
  </si>
  <si>
    <t>LOAN PAYMENT</t>
  </si>
  <si>
    <t>TOTAL EXPENSES</t>
  </si>
  <si>
    <t>CASH FLOW</t>
  </si>
  <si>
    <t>ACCUMULATED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</si>
</sst>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_ ;_-[$$-409]* \-#,##0\ ;_-[$$-409]* &quot;-&quot;??_ ;_-@_ 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17</xdr:row>
      <xdr:rowOff>68580</xdr:rowOff>
    </xdr:from>
    <xdr:to>
      <xdr:col>11</xdr:col>
      <xdr:colOff>657225</xdr:colOff>
      <xdr:row>29</xdr:row>
      <xdr:rowOff>114299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94A293F-B4F9-3EB8-7C64-6FD066CDD367}"/>
            </a:ext>
          </a:extLst>
        </xdr:cNvPr>
        <xdr:cNvSpPr txBox="1"/>
      </xdr:nvSpPr>
      <xdr:spPr>
        <a:xfrm>
          <a:off x="2057400" y="3307080"/>
          <a:ext cx="8553450" cy="2331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/>
            <a:t>I</a:t>
          </a:r>
          <a:r>
            <a:rPr lang="tr-TR" sz="1100" baseline="0"/>
            <a:t> assumed like most of the our sales are done by cash settlements/agreements, I usually decided amount of cash sales with random within my sales amounts in previous task. </a:t>
          </a:r>
        </a:p>
        <a:p>
          <a:r>
            <a:rPr lang="tr-TR" sz="1100" baseline="0"/>
            <a:t>I assumed that I start my business with 1000000, and 200000 credit/loan from task 5 so I used that amount for other income and own finance section. And I wrote my income from financial operations on the other income sections because I also took some aditional loans in 2nd and 3rd year of my business.</a:t>
          </a:r>
        </a:p>
        <a:p>
          <a:r>
            <a:rPr lang="tr-TR" sz="1100" baseline="0"/>
            <a:t>On the first quarter of first year, we get a loan amount of 700000 with 15 year period on approx .8% interest rate which increases our loan payments(interest+principal) 20000 for quarter and it makes our quarterly loan/credit expenses 32000 per quarter in second year</a:t>
          </a:r>
        </a:p>
        <a:p>
          <a:r>
            <a:rPr lang="tr-TR" sz="1100" baseline="0"/>
            <a:t>On the first quarter of second year we get 4000000 amount of loan with 6 year term and approx. 9% interest rate and our per year loan payments increased to 992000</a:t>
          </a:r>
        </a:p>
        <a:p>
          <a:r>
            <a:rPr lang="tr-TR" sz="1100" baseline="0"/>
            <a:t>amount and cost of our workers increases gradually</a:t>
          </a:r>
        </a:p>
        <a:p>
          <a:r>
            <a:rPr lang="tr-TR" sz="1100" baseline="0"/>
            <a:t>our cash flow is usually (-) because we are a company newly established and making new investments in order to increase our sales/income.</a:t>
          </a:r>
        </a:p>
        <a:p>
          <a:endParaRPr lang="tr-TR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selection activeCell="D7" sqref="D7"/>
    </sheetView>
  </sheetViews>
  <sheetFormatPr defaultRowHeight="15" x14ac:dyDescent="0.25"/>
  <cols>
    <col min="1" max="1" width="24.7109375" customWidth="1"/>
    <col min="2" max="2" width="15" bestFit="1" customWidth="1"/>
    <col min="3" max="3" width="11.28515625" bestFit="1" customWidth="1"/>
    <col min="4" max="13" width="12.28515625" bestFit="1" customWidth="1"/>
    <col min="14" max="17" width="13.42578125" bestFit="1" customWidth="1"/>
    <col min="18" max="18" width="15" bestFit="1" customWidth="1"/>
  </cols>
  <sheetData>
    <row r="1" spans="1:18" x14ac:dyDescent="0.25">
      <c r="A1" s="2"/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  <c r="P1" s="2"/>
      <c r="Q1" s="2"/>
      <c r="R1" s="2" t="s">
        <v>3</v>
      </c>
    </row>
    <row r="2" spans="1:18" x14ac:dyDescent="0.25">
      <c r="A2" s="2"/>
      <c r="B2" s="2" t="s">
        <v>0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</row>
    <row r="3" spans="1:18" x14ac:dyDescent="0.25">
      <c r="A3" s="1" t="s">
        <v>20</v>
      </c>
      <c r="B3" s="5">
        <v>0</v>
      </c>
      <c r="C3" s="5">
        <v>7500</v>
      </c>
      <c r="D3" s="5">
        <v>12000</v>
      </c>
      <c r="E3" s="5">
        <v>19000</v>
      </c>
      <c r="F3" s="5">
        <v>25000</v>
      </c>
      <c r="G3" s="5">
        <v>27000</v>
      </c>
      <c r="H3" s="5">
        <v>34000</v>
      </c>
      <c r="I3" s="5">
        <v>40000</v>
      </c>
      <c r="J3" s="5">
        <v>46000</v>
      </c>
      <c r="K3" s="5">
        <v>65000</v>
      </c>
      <c r="L3" s="5">
        <v>87000</v>
      </c>
      <c r="M3" s="5">
        <v>89000</v>
      </c>
      <c r="N3" s="5">
        <v>420000</v>
      </c>
      <c r="O3" s="5">
        <v>525000</v>
      </c>
      <c r="P3" s="5">
        <v>780000</v>
      </c>
      <c r="Q3" s="5">
        <v>798000</v>
      </c>
      <c r="R3" s="5">
        <v>3700000</v>
      </c>
    </row>
    <row r="4" spans="1:18" x14ac:dyDescent="0.25">
      <c r="A4" s="1" t="s">
        <v>21</v>
      </c>
      <c r="B4" s="6">
        <v>200000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700000</v>
      </c>
      <c r="O4" s="6">
        <v>0</v>
      </c>
      <c r="P4" s="6">
        <v>0</v>
      </c>
      <c r="Q4" s="6">
        <v>0</v>
      </c>
      <c r="R4" s="6">
        <v>4000000</v>
      </c>
    </row>
    <row r="5" spans="1:18" x14ac:dyDescent="0.25">
      <c r="A5" s="1" t="s">
        <v>22</v>
      </c>
      <c r="B5" s="6">
        <v>1000000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</row>
    <row r="6" spans="1:18" x14ac:dyDescent="0.25">
      <c r="A6" s="1" t="s">
        <v>23</v>
      </c>
      <c r="B6" s="6">
        <f>B3+B4+B5</f>
        <v>1200000</v>
      </c>
      <c r="C6" s="6">
        <f t="shared" ref="C6:R6" si="0">C3+C4+C5</f>
        <v>7500</v>
      </c>
      <c r="D6" s="6">
        <f t="shared" si="0"/>
        <v>12000</v>
      </c>
      <c r="E6" s="6">
        <f t="shared" si="0"/>
        <v>19000</v>
      </c>
      <c r="F6" s="6">
        <f t="shared" si="0"/>
        <v>25000</v>
      </c>
      <c r="G6" s="6">
        <f t="shared" si="0"/>
        <v>27000</v>
      </c>
      <c r="H6" s="6">
        <f t="shared" si="0"/>
        <v>34000</v>
      </c>
      <c r="I6" s="6">
        <f t="shared" si="0"/>
        <v>40000</v>
      </c>
      <c r="J6" s="6">
        <f t="shared" si="0"/>
        <v>46000</v>
      </c>
      <c r="K6" s="6">
        <f t="shared" si="0"/>
        <v>65000</v>
      </c>
      <c r="L6" s="6">
        <f t="shared" si="0"/>
        <v>87000</v>
      </c>
      <c r="M6" s="6">
        <f t="shared" si="0"/>
        <v>89000</v>
      </c>
      <c r="N6" s="6">
        <f t="shared" si="0"/>
        <v>1120000</v>
      </c>
      <c r="O6" s="6">
        <f t="shared" si="0"/>
        <v>525000</v>
      </c>
      <c r="P6" s="6">
        <f t="shared" si="0"/>
        <v>780000</v>
      </c>
      <c r="Q6" s="6">
        <f t="shared" si="0"/>
        <v>798000</v>
      </c>
      <c r="R6" s="6">
        <f t="shared" si="0"/>
        <v>7700000</v>
      </c>
    </row>
    <row r="7" spans="1:18" x14ac:dyDescent="0.25">
      <c r="A7" s="3" t="s">
        <v>24</v>
      </c>
      <c r="B7" s="5">
        <f>B3/50*10</f>
        <v>0</v>
      </c>
      <c r="C7" s="5">
        <f t="shared" ref="C7:R7" si="1">C3/50*10</f>
        <v>1500</v>
      </c>
      <c r="D7" s="5">
        <f t="shared" si="1"/>
        <v>2400</v>
      </c>
      <c r="E7" s="5">
        <f t="shared" si="1"/>
        <v>3800</v>
      </c>
      <c r="F7" s="5">
        <f t="shared" si="1"/>
        <v>5000</v>
      </c>
      <c r="G7" s="5">
        <f t="shared" si="1"/>
        <v>5400</v>
      </c>
      <c r="H7" s="5">
        <f t="shared" si="1"/>
        <v>6800</v>
      </c>
      <c r="I7" s="5">
        <f t="shared" si="1"/>
        <v>8000</v>
      </c>
      <c r="J7" s="5">
        <f t="shared" si="1"/>
        <v>9200</v>
      </c>
      <c r="K7" s="5">
        <f t="shared" si="1"/>
        <v>13000</v>
      </c>
      <c r="L7" s="5">
        <f t="shared" si="1"/>
        <v>17400</v>
      </c>
      <c r="M7" s="5">
        <f t="shared" si="1"/>
        <v>17800</v>
      </c>
      <c r="N7" s="5">
        <f t="shared" si="1"/>
        <v>84000</v>
      </c>
      <c r="O7" s="5">
        <f t="shared" si="1"/>
        <v>105000</v>
      </c>
      <c r="P7" s="5">
        <f t="shared" si="1"/>
        <v>156000</v>
      </c>
      <c r="Q7" s="5">
        <f t="shared" si="1"/>
        <v>159600</v>
      </c>
      <c r="R7" s="5">
        <f t="shared" si="1"/>
        <v>740000</v>
      </c>
    </row>
    <row r="8" spans="1:18" x14ac:dyDescent="0.25">
      <c r="A8" s="3" t="s">
        <v>25</v>
      </c>
      <c r="B8" s="5">
        <v>3000</v>
      </c>
      <c r="C8" s="5">
        <v>3000</v>
      </c>
      <c r="D8" s="5">
        <v>3000</v>
      </c>
      <c r="E8" s="5">
        <v>4500</v>
      </c>
      <c r="F8" s="5">
        <v>4500</v>
      </c>
      <c r="G8" s="5">
        <v>13000</v>
      </c>
      <c r="H8" s="5">
        <v>13000</v>
      </c>
      <c r="I8" s="5">
        <v>13000</v>
      </c>
      <c r="J8" s="5">
        <v>16000</v>
      </c>
      <c r="K8" s="5">
        <v>22000</v>
      </c>
      <c r="L8" s="5">
        <v>24000</v>
      </c>
      <c r="M8" s="5">
        <v>26000</v>
      </c>
      <c r="N8" s="5">
        <v>97000</v>
      </c>
      <c r="O8" s="5">
        <v>125000</v>
      </c>
      <c r="P8" s="5">
        <v>170000</v>
      </c>
      <c r="Q8" s="5">
        <v>196000</v>
      </c>
      <c r="R8" s="5">
        <v>680000</v>
      </c>
    </row>
    <row r="9" spans="1:18" x14ac:dyDescent="0.25">
      <c r="A9" s="3" t="s">
        <v>26</v>
      </c>
      <c r="B9" s="5">
        <v>4000</v>
      </c>
      <c r="C9" s="5">
        <v>3500</v>
      </c>
      <c r="D9" s="5">
        <v>3800</v>
      </c>
      <c r="E9" s="5">
        <v>5000</v>
      </c>
      <c r="F9" s="5">
        <v>5500</v>
      </c>
      <c r="G9" s="5">
        <v>10000</v>
      </c>
      <c r="H9" s="5">
        <v>11000</v>
      </c>
      <c r="I9" s="5">
        <v>15000</v>
      </c>
      <c r="J9" s="5">
        <v>8000</v>
      </c>
      <c r="K9" s="5">
        <v>12000</v>
      </c>
      <c r="L9" s="5">
        <v>14000</v>
      </c>
      <c r="M9" s="5">
        <v>16000</v>
      </c>
      <c r="N9" s="5">
        <v>65000</v>
      </c>
      <c r="O9" s="5">
        <v>110000</v>
      </c>
      <c r="P9" s="5">
        <v>125000</v>
      </c>
      <c r="Q9" s="5">
        <v>140000</v>
      </c>
      <c r="R9" s="5">
        <v>520000</v>
      </c>
    </row>
    <row r="10" spans="1:18" x14ac:dyDescent="0.25">
      <c r="A10" s="3" t="s">
        <v>27</v>
      </c>
      <c r="B10" s="5">
        <f>19000-B8-B9</f>
        <v>12000</v>
      </c>
      <c r="C10" s="5">
        <f t="shared" ref="C10:D10" si="2">19000-C8-C9</f>
        <v>12500</v>
      </c>
      <c r="D10" s="5">
        <f t="shared" si="2"/>
        <v>12200</v>
      </c>
      <c r="E10" s="5">
        <f>26000-E8-E9</f>
        <v>16500</v>
      </c>
      <c r="F10" s="5">
        <f>26000-F8-F9</f>
        <v>16000</v>
      </c>
      <c r="G10" s="5">
        <f>35000-G8-G9</f>
        <v>12000</v>
      </c>
      <c r="H10" s="5">
        <f t="shared" ref="H10:I10" si="3">35000-H8-H9</f>
        <v>11000</v>
      </c>
      <c r="I10" s="5">
        <f t="shared" si="3"/>
        <v>7000</v>
      </c>
      <c r="J10" s="5">
        <f>46000-J8-J9</f>
        <v>22000</v>
      </c>
      <c r="K10" s="5">
        <f>50000-K8-K9</f>
        <v>16000</v>
      </c>
      <c r="L10" s="5">
        <f>52000-L8-L9</f>
        <v>14000</v>
      </c>
      <c r="M10" s="5">
        <f>52000-M8-M9</f>
        <v>10000</v>
      </c>
      <c r="N10" s="5">
        <f>240000-N9-N8</f>
        <v>78000</v>
      </c>
      <c r="O10" s="5">
        <f>315000-N9-N8</f>
        <v>153000</v>
      </c>
      <c r="P10" s="5">
        <f>435000-P9-P8</f>
        <v>140000</v>
      </c>
      <c r="Q10" s="5">
        <f>455000-Q9-Q8</f>
        <v>119000</v>
      </c>
      <c r="R10" s="5">
        <f>1500000-R9-R8</f>
        <v>300000</v>
      </c>
    </row>
    <row r="11" spans="1:18" x14ac:dyDescent="0.25">
      <c r="A11" s="3" t="s">
        <v>28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2282</v>
      </c>
      <c r="N11" s="5">
        <v>20672</v>
      </c>
      <c r="O11" s="5">
        <v>21280</v>
      </c>
      <c r="P11" s="5">
        <v>22382</v>
      </c>
      <c r="Q11" s="5">
        <v>23750</v>
      </c>
      <c r="R11" s="5">
        <v>43320</v>
      </c>
    </row>
    <row r="12" spans="1:18" x14ac:dyDescent="0.25">
      <c r="A12" s="3" t="s">
        <v>29</v>
      </c>
      <c r="B12" s="5">
        <v>800000</v>
      </c>
      <c r="C12" s="5">
        <v>15000</v>
      </c>
      <c r="D12" s="5">
        <v>10000</v>
      </c>
      <c r="E12" s="5">
        <v>12000</v>
      </c>
      <c r="F12" s="5">
        <v>28000</v>
      </c>
      <c r="G12" s="5">
        <v>35000</v>
      </c>
      <c r="H12" s="5">
        <v>29000</v>
      </c>
      <c r="I12" s="5">
        <v>18000</v>
      </c>
      <c r="J12" s="5">
        <v>40000</v>
      </c>
      <c r="K12" s="5">
        <v>35000</v>
      </c>
      <c r="L12" s="5">
        <v>22000</v>
      </c>
      <c r="M12" s="5">
        <v>12000</v>
      </c>
      <c r="N12" s="5">
        <v>480000</v>
      </c>
      <c r="O12" s="5">
        <v>110000</v>
      </c>
      <c r="P12" s="5">
        <v>125000</v>
      </c>
      <c r="Q12" s="5">
        <v>185000</v>
      </c>
      <c r="R12" s="5">
        <v>3100000</v>
      </c>
    </row>
    <row r="13" spans="1:18" x14ac:dyDescent="0.25">
      <c r="A13" s="3" t="s">
        <v>30</v>
      </c>
      <c r="B13" s="5">
        <v>3000</v>
      </c>
      <c r="C13" s="5">
        <v>3000</v>
      </c>
      <c r="D13" s="5">
        <v>3000</v>
      </c>
      <c r="E13" s="5">
        <v>3000</v>
      </c>
      <c r="F13" s="5">
        <v>3000</v>
      </c>
      <c r="G13" s="5">
        <v>3000</v>
      </c>
      <c r="H13" s="5">
        <v>3000</v>
      </c>
      <c r="I13" s="5">
        <v>3000</v>
      </c>
      <c r="J13" s="5">
        <v>3000</v>
      </c>
      <c r="K13" s="5">
        <v>3000</v>
      </c>
      <c r="L13" s="5">
        <v>3000</v>
      </c>
      <c r="M13" s="5">
        <v>3000</v>
      </c>
      <c r="N13" s="5">
        <v>32000</v>
      </c>
      <c r="O13" s="5">
        <v>32000</v>
      </c>
      <c r="P13" s="5">
        <v>32000</v>
      </c>
      <c r="Q13" s="5">
        <v>32000</v>
      </c>
      <c r="R13" s="5">
        <v>992000</v>
      </c>
    </row>
    <row r="14" spans="1:18" x14ac:dyDescent="0.25">
      <c r="A14" s="4" t="s">
        <v>31</v>
      </c>
      <c r="B14" s="7">
        <f>B7+B8+B9+B10+B11+B12+B13</f>
        <v>822000</v>
      </c>
      <c r="C14" s="7">
        <f t="shared" ref="C14:R14" si="4">C7+C8+C9+C10+C11+C12+C13</f>
        <v>38500</v>
      </c>
      <c r="D14" s="7">
        <f t="shared" si="4"/>
        <v>34400</v>
      </c>
      <c r="E14" s="7">
        <f t="shared" si="4"/>
        <v>44800</v>
      </c>
      <c r="F14" s="7">
        <f t="shared" si="4"/>
        <v>62000</v>
      </c>
      <c r="G14" s="7">
        <f t="shared" si="4"/>
        <v>78400</v>
      </c>
      <c r="H14" s="7">
        <f t="shared" si="4"/>
        <v>73800</v>
      </c>
      <c r="I14" s="7">
        <f t="shared" si="4"/>
        <v>64000</v>
      </c>
      <c r="J14" s="7">
        <f t="shared" si="4"/>
        <v>98200</v>
      </c>
      <c r="K14" s="7">
        <f t="shared" si="4"/>
        <v>101000</v>
      </c>
      <c r="L14" s="7">
        <f t="shared" si="4"/>
        <v>94400</v>
      </c>
      <c r="M14" s="7">
        <f t="shared" si="4"/>
        <v>87082</v>
      </c>
      <c r="N14" s="7">
        <f t="shared" si="4"/>
        <v>856672</v>
      </c>
      <c r="O14" s="7">
        <f t="shared" si="4"/>
        <v>656280</v>
      </c>
      <c r="P14" s="7">
        <f t="shared" si="4"/>
        <v>770382</v>
      </c>
      <c r="Q14" s="7">
        <f t="shared" si="4"/>
        <v>855350</v>
      </c>
      <c r="R14" s="7">
        <f t="shared" si="4"/>
        <v>6375320</v>
      </c>
    </row>
    <row r="15" spans="1:18" x14ac:dyDescent="0.25">
      <c r="A15" s="4" t="s">
        <v>32</v>
      </c>
      <c r="B15" s="7">
        <f>B6-B14</f>
        <v>378000</v>
      </c>
      <c r="C15" s="7">
        <f t="shared" ref="C15:R15" si="5">C6-C14</f>
        <v>-31000</v>
      </c>
      <c r="D15" s="7">
        <f t="shared" si="5"/>
        <v>-22400</v>
      </c>
      <c r="E15" s="7">
        <f t="shared" si="5"/>
        <v>-25800</v>
      </c>
      <c r="F15" s="7">
        <f t="shared" si="5"/>
        <v>-37000</v>
      </c>
      <c r="G15" s="7">
        <f t="shared" si="5"/>
        <v>-51400</v>
      </c>
      <c r="H15" s="7">
        <f t="shared" si="5"/>
        <v>-39800</v>
      </c>
      <c r="I15" s="7">
        <f t="shared" si="5"/>
        <v>-24000</v>
      </c>
      <c r="J15" s="7">
        <f t="shared" si="5"/>
        <v>-52200</v>
      </c>
      <c r="K15" s="7">
        <f t="shared" si="5"/>
        <v>-36000</v>
      </c>
      <c r="L15" s="7">
        <f t="shared" si="5"/>
        <v>-7400</v>
      </c>
      <c r="M15" s="7">
        <f t="shared" si="5"/>
        <v>1918</v>
      </c>
      <c r="N15" s="7">
        <f t="shared" si="5"/>
        <v>263328</v>
      </c>
      <c r="O15" s="7">
        <f t="shared" si="5"/>
        <v>-131280</v>
      </c>
      <c r="P15" s="7">
        <f t="shared" si="5"/>
        <v>9618</v>
      </c>
      <c r="Q15" s="7">
        <f t="shared" si="5"/>
        <v>-57350</v>
      </c>
      <c r="R15" s="7">
        <f t="shared" si="5"/>
        <v>1324680</v>
      </c>
    </row>
    <row r="16" spans="1:18" x14ac:dyDescent="0.25">
      <c r="A16" s="4" t="s">
        <v>33</v>
      </c>
      <c r="B16" s="7">
        <f>B15</f>
        <v>378000</v>
      </c>
      <c r="C16" s="7">
        <f>B16+C15</f>
        <v>347000</v>
      </c>
      <c r="D16" s="7">
        <f t="shared" ref="D16:M16" si="6">C16+D15</f>
        <v>324600</v>
      </c>
      <c r="E16" s="7">
        <f t="shared" si="6"/>
        <v>298800</v>
      </c>
      <c r="F16" s="7">
        <f t="shared" si="6"/>
        <v>261800</v>
      </c>
      <c r="G16" s="7">
        <f t="shared" si="6"/>
        <v>210400</v>
      </c>
      <c r="H16" s="7">
        <f t="shared" si="6"/>
        <v>170600</v>
      </c>
      <c r="I16" s="7">
        <f t="shared" si="6"/>
        <v>146600</v>
      </c>
      <c r="J16" s="7">
        <f t="shared" si="6"/>
        <v>94400</v>
      </c>
      <c r="K16" s="7">
        <f t="shared" si="6"/>
        <v>58400</v>
      </c>
      <c r="L16" s="7">
        <f t="shared" si="6"/>
        <v>51000</v>
      </c>
      <c r="M16" s="7">
        <f t="shared" si="6"/>
        <v>52918</v>
      </c>
      <c r="N16" s="7">
        <f t="shared" ref="N16" si="7">M16+N15</f>
        <v>316246</v>
      </c>
      <c r="O16" s="7">
        <f t="shared" ref="O16" si="8">N16+O15</f>
        <v>184966</v>
      </c>
      <c r="P16" s="7">
        <f t="shared" ref="P16" si="9">O16+P15</f>
        <v>194584</v>
      </c>
      <c r="Q16" s="7">
        <f t="shared" ref="Q16:R16" si="10">P16+Q15</f>
        <v>137234</v>
      </c>
      <c r="R16" s="7">
        <f t="shared" si="10"/>
        <v>1461914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furkan panayir</dc:creator>
  <cp:lastModifiedBy>furkan panayir</cp:lastModifiedBy>
  <dcterms:created xsi:type="dcterms:W3CDTF">2015-06-05T18:17:20Z</dcterms:created>
  <dcterms:modified xsi:type="dcterms:W3CDTF">2024-07-30T09:18:09Z</dcterms:modified>
</cp:coreProperties>
</file>